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crepiat/Downloads/"/>
    </mc:Choice>
  </mc:AlternateContent>
  <xr:revisionPtr revIDLastSave="0" documentId="8_{4EB9C122-6870-A546-80EF-57D2A6AA8056}" xr6:coauthVersionLast="47" xr6:coauthVersionMax="47" xr10:uidLastSave="{00000000-0000-0000-0000-000000000000}"/>
  <bookViews>
    <workbookView xWindow="-940" yWindow="460" windowWidth="28800" windowHeight="16100" xr2:uid="{844C78EC-7AD2-4F02-9CD2-26687059E0AB}"/>
  </bookViews>
  <sheets>
    <sheet name="Sheet1" sheetId="1" r:id="rId1"/>
  </sheets>
  <definedNames>
    <definedName name="_xlnm.Print_Area" localSheetId="0">Sheet1!$B$1:$L$57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L17" i="1"/>
  <c r="J28" i="1"/>
  <c r="F35" i="1"/>
  <c r="K52" i="1"/>
  <c r="G53" i="1"/>
  <c r="G16" i="1"/>
  <c r="H16" i="1"/>
  <c r="G15" i="1"/>
  <c r="H15" i="1"/>
  <c r="H14" i="1"/>
  <c r="C47" i="1"/>
  <c r="H17" i="1"/>
  <c r="J33" i="1"/>
  <c r="L33" i="1"/>
  <c r="F21" i="1"/>
  <c r="H21" i="1"/>
  <c r="F27" i="1"/>
  <c r="H27" i="1"/>
  <c r="F23" i="1"/>
  <c r="H23" i="1"/>
  <c r="J32" i="1"/>
  <c r="L32" i="1"/>
  <c r="J25" i="1"/>
  <c r="L25" i="1"/>
  <c r="J37" i="1"/>
  <c r="L37" i="1"/>
  <c r="F25" i="1"/>
  <c r="H25" i="1"/>
  <c r="F22" i="1"/>
  <c r="H22" i="1"/>
  <c r="J30" i="1"/>
  <c r="L30" i="1"/>
  <c r="F39" i="1"/>
  <c r="J29" i="1"/>
  <c r="L29" i="1"/>
  <c r="G51" i="1"/>
  <c r="L28" i="1"/>
  <c r="J27" i="1"/>
  <c r="L27" i="1"/>
  <c r="J35" i="1"/>
  <c r="L35" i="1"/>
  <c r="H35" i="1"/>
  <c r="F40" i="1"/>
  <c r="J36" i="1"/>
  <c r="L36" i="1"/>
  <c r="H36" i="1"/>
  <c r="J39" i="1"/>
  <c r="L39" i="1"/>
  <c r="H39" i="1"/>
  <c r="J40" i="1"/>
  <c r="L40" i="1"/>
  <c r="L41" i="1"/>
  <c r="G52" i="1"/>
  <c r="H40" i="1"/>
  <c r="H41" i="1"/>
  <c r="L43" i="1"/>
  <c r="G50" i="1"/>
  <c r="L44" i="1"/>
</calcChain>
</file>

<file path=xl/sharedStrings.xml><?xml version="1.0" encoding="utf-8"?>
<sst xmlns="http://schemas.openxmlformats.org/spreadsheetml/2006/main" count="86" uniqueCount="76">
  <si>
    <t>Bulletin de paie</t>
  </si>
  <si>
    <t>Employer :</t>
  </si>
  <si>
    <t>Nom :</t>
  </si>
  <si>
    <t>Adresse :</t>
  </si>
  <si>
    <t>CP et Ville :</t>
  </si>
  <si>
    <t>Numéro APE :</t>
  </si>
  <si>
    <t>Numéro SIRET :</t>
  </si>
  <si>
    <t>Numéro Urssaf :</t>
  </si>
  <si>
    <t>Convention collective :</t>
  </si>
  <si>
    <t>Nom et Prénom :</t>
  </si>
  <si>
    <t>N° SS :</t>
  </si>
  <si>
    <t>Emploi :</t>
  </si>
  <si>
    <t>Coefficient :</t>
  </si>
  <si>
    <t>Début :</t>
  </si>
  <si>
    <t>Fin :</t>
  </si>
  <si>
    <t>Début contrat :</t>
  </si>
  <si>
    <t>Date d'ancienneté :</t>
  </si>
  <si>
    <t>Salaire de base</t>
  </si>
  <si>
    <t>Heures Supp. à 25%</t>
  </si>
  <si>
    <t>Heures Supp. à 50%</t>
  </si>
  <si>
    <t>SALAIRE BRUT</t>
  </si>
  <si>
    <t>Taux</t>
  </si>
  <si>
    <t>Base</t>
  </si>
  <si>
    <t>A payer</t>
  </si>
  <si>
    <t>Plafond SS :</t>
  </si>
  <si>
    <t xml:space="preserve">COTISATIONS ET 
CONTRIBUTIONS SOCIALES
		</t>
  </si>
  <si>
    <t>CSG non déductible</t>
  </si>
  <si>
    <t>CRDS non déductible</t>
  </si>
  <si>
    <t>Csg déductible</t>
  </si>
  <si>
    <t>Sécurité sociale</t>
  </si>
  <si>
    <t>Assurance maladie</t>
  </si>
  <si>
    <t>Assurance vieillesse</t>
  </si>
  <si>
    <t>AV déplafonée</t>
  </si>
  <si>
    <t>AV plafonnée</t>
  </si>
  <si>
    <t>Accidents du travail</t>
  </si>
  <si>
    <t>Allocation familiales</t>
  </si>
  <si>
    <t>Aide au logement</t>
  </si>
  <si>
    <t>AL déplafonée</t>
  </si>
  <si>
    <t>AL plafonnée</t>
  </si>
  <si>
    <t>ASSEDIC</t>
  </si>
  <si>
    <t>Assurance chômage tranche A</t>
  </si>
  <si>
    <t>Assurance chômage tranche B</t>
  </si>
  <si>
    <t>Assurance chômage tranche AGS (FNGS)</t>
  </si>
  <si>
    <t>Caisse de retraite (non cadre)</t>
  </si>
  <si>
    <t>Retraite complémentaire et AGFF tranche 1</t>
  </si>
  <si>
    <t>Retraite complémentaire et AGFF tranche 2</t>
  </si>
  <si>
    <t>TOTAL DES COTISATIONS ET CONTRIBUTIONS</t>
  </si>
  <si>
    <t>Net à payer</t>
  </si>
  <si>
    <t>Salaire net imposable</t>
  </si>
  <si>
    <t>Mode de règlement :</t>
  </si>
  <si>
    <t>Date :</t>
  </si>
  <si>
    <t>Virement</t>
  </si>
  <si>
    <t>Congés payés :</t>
  </si>
  <si>
    <t>N</t>
  </si>
  <si>
    <t>N-1</t>
  </si>
  <si>
    <t>Net imposable :</t>
  </si>
  <si>
    <t>Soumis SS:</t>
  </si>
  <si>
    <t>Coût total :</t>
  </si>
  <si>
    <t>Heures salariées :</t>
  </si>
  <si>
    <t>Acquis</t>
  </si>
  <si>
    <t>Pris</t>
  </si>
  <si>
    <t>Restant</t>
  </si>
  <si>
    <t>SALARIÉ</t>
  </si>
  <si>
    <t>EMPLOYEUR</t>
  </si>
  <si>
    <t>Montat</t>
  </si>
  <si>
    <t>Montant</t>
  </si>
  <si>
    <t>Salarié :</t>
  </si>
  <si>
    <t>Période :</t>
  </si>
  <si>
    <t>Cumul annuel :</t>
  </si>
  <si>
    <t>Cumul de la période :</t>
  </si>
  <si>
    <t>Bulletin de paie à conserver sans limitation de durée</t>
  </si>
  <si>
    <t>Ce modèle de facture vous est offert par Zervant.</t>
  </si>
  <si>
    <t>Voir les instructions :</t>
  </si>
  <si>
    <t>Remplir le modèle de facture</t>
  </si>
  <si>
    <t>Logiciel de facturation Zervant :</t>
  </si>
  <si>
    <t>Utiliser un logiciel de facturation gratuit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</si>
</sst>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;\-#,##0.00\ &quot;€&quot;"/>
    <numFmt numFmtId="165" formatCode="dd:mm:yyyy"/>
    <numFmt numFmtId="166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46"/>
      <color rgb="FF05B3C2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7"/>
      <color rgb="FF05B3C2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color theme="0"/>
      <name val="Arial"/>
      <family val="2"/>
    </font>
    <font>
      <i/>
      <sz val="7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5B3C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5B3C2"/>
        <bgColor indexed="64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medium">
        <color rgb="FF05B3C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/>
      <top style="medium">
        <color rgb="FF05B3C2"/>
      </top>
      <bottom/>
      <diagonal/>
    </border>
    <border>
      <left style="medium">
        <color theme="2"/>
      </left>
      <right/>
      <top/>
      <bottom/>
      <diagonal/>
    </border>
    <border>
      <left style="medium">
        <color theme="2"/>
      </left>
      <right/>
      <top/>
      <bottom style="medium">
        <color rgb="FF05B3C2"/>
      </bottom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/>
      <right/>
      <top style="medium">
        <color rgb="FF05B3C2"/>
      </top>
      <bottom style="medium">
        <color theme="2"/>
      </bottom>
      <diagonal/>
    </border>
    <border>
      <left style="medium">
        <color theme="2"/>
      </left>
      <right/>
      <top/>
      <bottom style="medium">
        <color theme="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5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3" borderId="0" xfId="0" applyFont="1" applyFill="1"/>
    <xf numFmtId="0" fontId="1" fillId="3" borderId="0" xfId="0" applyFont="1" applyFill="1" applyAlignment="1">
      <alignment vertical="center"/>
    </xf>
    <xf numFmtId="0" fontId="4" fillId="3" borderId="0" xfId="0" applyFont="1" applyFill="1"/>
    <xf numFmtId="0" fontId="4" fillId="3" borderId="0" xfId="0" applyFont="1" applyFill="1" applyAlignment="1">
      <alignment vertical="center"/>
    </xf>
    <xf numFmtId="0" fontId="4" fillId="4" borderId="0" xfId="0" applyFont="1" applyFill="1"/>
    <xf numFmtId="0" fontId="4" fillId="4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 indent="1"/>
    </xf>
    <xf numFmtId="0" fontId="5" fillId="3" borderId="5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0" fontId="7" fillId="3" borderId="0" xfId="0" applyFont="1" applyFill="1"/>
    <xf numFmtId="0" fontId="7" fillId="3" borderId="2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indent="1"/>
    </xf>
    <xf numFmtId="0" fontId="6" fillId="3" borderId="6" xfId="0" applyFont="1" applyFill="1" applyBorder="1" applyAlignment="1">
      <alignment horizontal="left" vertical="center" indent="1"/>
    </xf>
    <xf numFmtId="0" fontId="7" fillId="3" borderId="0" xfId="0" applyFont="1" applyFill="1" applyAlignment="1">
      <alignment horizontal="left" indent="1"/>
    </xf>
    <xf numFmtId="0" fontId="7" fillId="2" borderId="0" xfId="0" applyFont="1" applyFill="1"/>
    <xf numFmtId="0" fontId="7" fillId="3" borderId="0" xfId="0" applyFont="1" applyFill="1" applyAlignment="1">
      <alignment horizontal="left" vertical="center" indent="1"/>
    </xf>
    <xf numFmtId="164" fontId="5" fillId="3" borderId="0" xfId="0" applyNumberFormat="1" applyFont="1" applyFill="1" applyAlignment="1">
      <alignment horizontal="left" vertical="center" indent="1"/>
    </xf>
    <xf numFmtId="166" fontId="5" fillId="3" borderId="0" xfId="0" applyNumberFormat="1" applyFont="1" applyFill="1" applyAlignment="1">
      <alignment horizontal="left" vertical="center" indent="1"/>
    </xf>
    <xf numFmtId="0" fontId="7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left" indent="1"/>
    </xf>
    <xf numFmtId="0" fontId="7" fillId="3" borderId="1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1"/>
    </xf>
    <xf numFmtId="164" fontId="7" fillId="3" borderId="3" xfId="0" applyNumberFormat="1" applyFont="1" applyFill="1" applyBorder="1" applyAlignment="1">
      <alignment horizontal="left" vertical="center" indent="1"/>
    </xf>
    <xf numFmtId="164" fontId="6" fillId="3" borderId="0" xfId="0" applyNumberFormat="1" applyFont="1" applyFill="1" applyAlignment="1">
      <alignment horizontal="left" vertical="center" indent="1"/>
    </xf>
    <xf numFmtId="164" fontId="8" fillId="3" borderId="0" xfId="0" applyNumberFormat="1" applyFont="1" applyFill="1" applyAlignment="1">
      <alignment horizontal="left" vertical="center" indent="1"/>
    </xf>
    <xf numFmtId="164" fontId="7" fillId="3" borderId="8" xfId="0" applyNumberFormat="1" applyFont="1" applyFill="1" applyBorder="1" applyAlignment="1">
      <alignment horizontal="left" vertical="center" indent="1"/>
    </xf>
    <xf numFmtId="10" fontId="7" fillId="3" borderId="0" xfId="0" applyNumberFormat="1" applyFont="1" applyFill="1" applyAlignment="1">
      <alignment horizontal="left" vertical="center" indent="1"/>
    </xf>
    <xf numFmtId="164" fontId="7" fillId="3" borderId="0" xfId="0" applyNumberFormat="1" applyFont="1" applyFill="1" applyAlignment="1">
      <alignment horizontal="left" vertical="center" indent="1"/>
    </xf>
    <xf numFmtId="0" fontId="7" fillId="3" borderId="5" xfId="0" applyFont="1" applyFill="1" applyBorder="1" applyAlignment="1">
      <alignment horizontal="left" vertical="center" indent="1"/>
    </xf>
    <xf numFmtId="10" fontId="7" fillId="3" borderId="3" xfId="0" applyNumberFormat="1" applyFont="1" applyFill="1" applyBorder="1" applyAlignment="1">
      <alignment horizontal="left" vertical="center" indent="1"/>
    </xf>
    <xf numFmtId="0" fontId="7" fillId="3" borderId="7" xfId="0" applyFont="1" applyFill="1" applyBorder="1" applyAlignment="1">
      <alignment horizontal="left" vertical="center" indent="1"/>
    </xf>
    <xf numFmtId="0" fontId="9" fillId="3" borderId="0" xfId="0" applyFont="1" applyFill="1" applyAlignment="1">
      <alignment horizontal="left" vertical="center" indent="2"/>
    </xf>
    <xf numFmtId="164" fontId="7" fillId="3" borderId="7" xfId="0" applyNumberFormat="1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2"/>
    </xf>
    <xf numFmtId="164" fontId="7" fillId="3" borderId="9" xfId="0" applyNumberFormat="1" applyFont="1" applyFill="1" applyBorder="1" applyAlignment="1">
      <alignment horizontal="left" vertical="center" indent="1"/>
    </xf>
    <xf numFmtId="166" fontId="7" fillId="3" borderId="3" xfId="0" applyNumberFormat="1" applyFont="1" applyFill="1" applyBorder="1" applyAlignment="1">
      <alignment horizontal="left" vertical="center" indent="1"/>
    </xf>
    <xf numFmtId="166" fontId="7" fillId="3" borderId="0" xfId="0" applyNumberFormat="1" applyFont="1" applyFill="1" applyAlignment="1">
      <alignment horizontal="left" vertical="center" indent="1"/>
    </xf>
    <xf numFmtId="164" fontId="7" fillId="3" borderId="5" xfId="0" applyNumberFormat="1" applyFont="1" applyFill="1" applyBorder="1" applyAlignment="1">
      <alignment horizontal="left" vertical="center" indent="1"/>
    </xf>
    <xf numFmtId="166" fontId="7" fillId="3" borderId="7" xfId="0" applyNumberFormat="1" applyFont="1" applyFill="1" applyBorder="1" applyAlignment="1">
      <alignment horizontal="left" vertical="center" indent="1"/>
    </xf>
    <xf numFmtId="0" fontId="6" fillId="3" borderId="0" xfId="0" applyFont="1" applyFill="1" applyAlignment="1">
      <alignment horizontal="left" vertical="center" indent="1"/>
    </xf>
    <xf numFmtId="165" fontId="7" fillId="3" borderId="0" xfId="0" applyNumberFormat="1" applyFont="1" applyFill="1" applyAlignment="1">
      <alignment horizontal="left" vertical="center" indent="1"/>
    </xf>
    <xf numFmtId="0" fontId="9" fillId="3" borderId="0" xfId="0" applyFont="1" applyFill="1" applyAlignment="1">
      <alignment horizontal="left" vertical="center" indent="1"/>
    </xf>
    <xf numFmtId="0" fontId="7" fillId="3" borderId="4" xfId="0" applyFont="1" applyFill="1" applyBorder="1" applyAlignment="1">
      <alignment horizontal="left" vertical="center" indent="1"/>
    </xf>
    <xf numFmtId="0" fontId="7" fillId="3" borderId="0" xfId="0" applyFont="1" applyFill="1" applyAlignment="1">
      <alignment horizontal="left" vertical="center" indent="1"/>
    </xf>
    <xf numFmtId="166" fontId="7" fillId="3" borderId="3" xfId="0" applyNumberFormat="1" applyFont="1" applyFill="1" applyBorder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164" fontId="7" fillId="3" borderId="4" xfId="0" applyNumberFormat="1" applyFont="1" applyFill="1" applyBorder="1" applyAlignment="1">
      <alignment horizontal="left" vertical="center" indent="1"/>
    </xf>
    <xf numFmtId="164" fontId="7" fillId="3" borderId="0" xfId="0" applyNumberFormat="1" applyFont="1" applyFill="1" applyAlignment="1">
      <alignment horizontal="left" vertical="center" indent="1"/>
    </xf>
    <xf numFmtId="0" fontId="11" fillId="5" borderId="10" xfId="0" applyFont="1" applyFill="1" applyBorder="1"/>
    <xf numFmtId="0" fontId="12" fillId="5" borderId="11" xfId="0" applyFont="1" applyFill="1" applyBorder="1" applyAlignment="1">
      <alignment horizontal="left"/>
    </xf>
    <xf numFmtId="0" fontId="11" fillId="5" borderId="11" xfId="0" applyFont="1" applyFill="1" applyBorder="1"/>
    <xf numFmtId="0" fontId="0" fillId="3" borderId="11" xfId="0" applyFill="1" applyBorder="1"/>
    <xf numFmtId="0" fontId="2" fillId="3" borderId="12" xfId="0" applyFont="1" applyFill="1" applyBorder="1"/>
    <xf numFmtId="0" fontId="12" fillId="5" borderId="13" xfId="0" applyFont="1" applyFill="1" applyBorder="1" applyAlignment="1">
      <alignment horizontal="left"/>
    </xf>
    <xf numFmtId="0" fontId="11" fillId="5" borderId="0" xfId="0" applyFont="1" applyFill="1"/>
    <xf numFmtId="0" fontId="0" fillId="3" borderId="0" xfId="0" applyFill="1"/>
    <xf numFmtId="0" fontId="2" fillId="3" borderId="14" xfId="0" applyFont="1" applyFill="1" applyBorder="1"/>
    <xf numFmtId="0" fontId="2" fillId="3" borderId="13" xfId="0" applyFont="1" applyFill="1" applyBorder="1"/>
    <xf numFmtId="0" fontId="10" fillId="3" borderId="13" xfId="1" applyFill="1" applyBorder="1"/>
    <xf numFmtId="0" fontId="11" fillId="5" borderId="13" xfId="0" applyFont="1" applyFill="1" applyBorder="1"/>
    <xf numFmtId="0" fontId="12" fillId="5" borderId="0" xfId="0" applyFont="1" applyFill="1" applyAlignment="1">
      <alignment horizontal="left" indent="1"/>
    </xf>
    <xf numFmtId="0" fontId="10" fillId="5" borderId="13" xfId="1" applyFill="1" applyBorder="1" applyAlignment="1">
      <alignment horizontal="left"/>
    </xf>
    <xf numFmtId="0" fontId="10" fillId="5" borderId="0" xfId="1" applyFill="1" applyBorder="1" applyAlignment="1">
      <alignment horizontal="left"/>
    </xf>
    <xf numFmtId="0" fontId="13" fillId="5" borderId="0" xfId="0" applyFont="1" applyFill="1"/>
    <xf numFmtId="0" fontId="11" fillId="5" borderId="15" xfId="0" applyFont="1" applyFill="1" applyBorder="1"/>
    <xf numFmtId="0" fontId="11" fillId="5" borderId="16" xfId="0" applyFont="1" applyFill="1" applyBorder="1"/>
    <xf numFmtId="0" fontId="0" fillId="3" borderId="16" xfId="0" applyFill="1" applyBorder="1"/>
    <xf numFmtId="0" fontId="2" fillId="3" borderId="17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5B3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secure.zervant.com/login/signup/fr?utm_source=Template&amp;utm_medium=Signup_link&amp;utm_campaign=Excel&amp;utm_content=payslip&amp;utm_term=FR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139482</xdr:colOff>
      <xdr:row>0</xdr:row>
      <xdr:rowOff>139700</xdr:rowOff>
    </xdr:from>
    <xdr:ext cx="895350" cy="866775"/>
    <xdr:pic>
      <xdr:nvPicPr>
        <xdr:cNvPr id="2" name="image2.png">
          <a:extLst>
            <a:ext uri="{FF2B5EF4-FFF2-40B4-BE49-F238E27FC236}">
              <a16:creationId xmlns:a16="http://schemas.microsoft.com/office/drawing/2014/main" id="{E9F38D58-76A1-44A4-9305-8623F52504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55258" y="139700"/>
          <a:ext cx="895350" cy="8667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0</xdr:colOff>
      <xdr:row>16</xdr:row>
      <xdr:rowOff>0</xdr:rowOff>
    </xdr:from>
    <xdr:to>
      <xdr:col>19</xdr:col>
      <xdr:colOff>346305</xdr:colOff>
      <xdr:row>51</xdr:row>
      <xdr:rowOff>137903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925653B-9246-F148-86DB-53533144BFDF}"/>
            </a:ext>
            <a:ext uri="{147F2762-F138-4A5C-976F-8EAC2B608ADB}">
              <a16:predDERef xmlns:a16="http://schemas.microsoft.com/office/drawing/2014/main" pred="{F92E5CE0-3901-406C-82E0-D243940D2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32414" y="3580086"/>
          <a:ext cx="3630788" cy="5206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ervant.com/fr/logiciel-de-facturation-gratuit/?utm_source=Template&amp;utm_medium=Home_link&amp;utm_campaign=Excel&amp;utm_content=payslip&amp;utm_term=FR" TargetMode="External"/><Relationship Id="rId2" Type="http://schemas.openxmlformats.org/officeDocument/2006/relationships/hyperlink" Target="https://www.zervant.com/fr/logiciel-de-facturation-gratuit/?utm_source=blog&amp;utm_medium=template&amp;utm_campaign=invoicetemplate" TargetMode="External"/><Relationship Id="rId1" Type="http://schemas.openxmlformats.org/officeDocument/2006/relationships/hyperlink" Target="https://www.zervant.com/fr/blog/exemplaire-fiche-de-paie-fiche-de-paie-en-ligne/?utm_source=Template&amp;utm_medium=Instructions_link&amp;utm_campaign=Excel&amp;utm_content=payslip&amp;utm_term=F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117B0-45F3-4A32-B31E-BD5DC0F1F7E3}">
  <dimension ref="A1:T226"/>
  <sheetViews>
    <sheetView tabSelected="1" zoomScale="116" zoomScaleNormal="116" zoomScaleSheetLayoutView="171" workbookViewId="0">
      <selection activeCell="O8" sqref="O8"/>
    </sheetView>
  </sheetViews>
  <sheetFormatPr baseColWidth="10" defaultColWidth="8.6640625" defaultRowHeight="14" x14ac:dyDescent="0.15"/>
  <cols>
    <col min="1" max="1" width="4.6640625" style="1" customWidth="1"/>
    <col min="2" max="2" width="14.33203125" style="1" customWidth="1"/>
    <col min="3" max="3" width="8.33203125" style="1" customWidth="1"/>
    <col min="4" max="4" width="2.1640625" style="1" customWidth="1"/>
    <col min="5" max="5" width="5.83203125" style="1" customWidth="1"/>
    <col min="6" max="6" width="8.83203125" style="1" customWidth="1"/>
    <col min="7" max="7" width="5.83203125" style="1" customWidth="1"/>
    <col min="8" max="8" width="8.83203125" style="1" customWidth="1"/>
    <col min="9" max="9" width="2" style="1" customWidth="1"/>
    <col min="10" max="10" width="9.5" style="1" customWidth="1"/>
    <col min="11" max="11" width="6.83203125" style="1" customWidth="1"/>
    <col min="12" max="12" width="8.83203125" style="1" customWidth="1"/>
    <col min="13" max="13" width="4.33203125" style="1" customWidth="1"/>
    <col min="14" max="16384" width="8.6640625" style="1"/>
  </cols>
  <sheetData>
    <row r="1" spans="1:20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20" ht="57" x14ac:dyDescent="0.15">
      <c r="A2" s="5"/>
      <c r="B2" s="6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20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20" s="20" customFormat="1" ht="17" thickBot="1" x14ac:dyDescent="0.25">
      <c r="A4" s="15"/>
      <c r="B4" s="13" t="s">
        <v>1</v>
      </c>
      <c r="C4" s="13"/>
      <c r="D4" s="11"/>
      <c r="E4" s="13" t="s">
        <v>66</v>
      </c>
      <c r="F4" s="13"/>
      <c r="G4" s="13"/>
      <c r="H4" s="13"/>
      <c r="I4" s="11"/>
      <c r="J4" s="13" t="s">
        <v>67</v>
      </c>
      <c r="K4" s="13"/>
      <c r="L4" s="13"/>
      <c r="M4" s="15"/>
      <c r="O4" s="55"/>
      <c r="P4" s="56"/>
      <c r="Q4" s="57"/>
      <c r="R4" s="57"/>
      <c r="S4" s="58"/>
      <c r="T4" s="59"/>
    </row>
    <row r="5" spans="1:20" s="20" customFormat="1" ht="16" x14ac:dyDescent="0.2">
      <c r="A5" s="15"/>
      <c r="B5" s="21" t="s">
        <v>2</v>
      </c>
      <c r="C5" s="21"/>
      <c r="D5" s="21"/>
      <c r="E5" s="48" t="s">
        <v>9</v>
      </c>
      <c r="F5" s="48"/>
      <c r="G5" s="51"/>
      <c r="H5" s="51"/>
      <c r="I5" s="21"/>
      <c r="J5" s="21" t="s">
        <v>13</v>
      </c>
      <c r="K5" s="48"/>
      <c r="L5" s="48"/>
      <c r="M5" s="15"/>
      <c r="O5" s="60" t="s">
        <v>71</v>
      </c>
      <c r="P5" s="61"/>
      <c r="Q5" s="62"/>
      <c r="R5" s="61"/>
      <c r="S5" s="62"/>
      <c r="T5" s="63"/>
    </row>
    <row r="6" spans="1:20" s="20" customFormat="1" ht="16" x14ac:dyDescent="0.2">
      <c r="A6" s="15"/>
      <c r="B6" s="21" t="s">
        <v>3</v>
      </c>
      <c r="C6" s="21"/>
      <c r="D6" s="21"/>
      <c r="E6" s="49" t="s">
        <v>3</v>
      </c>
      <c r="F6" s="49"/>
      <c r="G6" s="52"/>
      <c r="H6" s="52"/>
      <c r="I6" s="21"/>
      <c r="J6" s="21" t="s">
        <v>14</v>
      </c>
      <c r="K6" s="49"/>
      <c r="L6" s="49"/>
      <c r="M6" s="15"/>
      <c r="O6" s="64"/>
      <c r="P6" s="61"/>
      <c r="Q6" s="62"/>
      <c r="R6" s="61"/>
      <c r="S6" s="62"/>
      <c r="T6" s="63"/>
    </row>
    <row r="7" spans="1:20" s="20" customFormat="1" ht="16" x14ac:dyDescent="0.2">
      <c r="A7" s="15"/>
      <c r="B7" s="21" t="s">
        <v>4</v>
      </c>
      <c r="C7" s="21"/>
      <c r="D7" s="21"/>
      <c r="E7" s="49" t="s">
        <v>4</v>
      </c>
      <c r="F7" s="49"/>
      <c r="G7" s="52"/>
      <c r="H7" s="52"/>
      <c r="I7" s="21"/>
      <c r="J7" s="21" t="s">
        <v>15</v>
      </c>
      <c r="K7" s="49"/>
      <c r="L7" s="49"/>
      <c r="M7" s="15"/>
      <c r="O7" s="60" t="s">
        <v>72</v>
      </c>
      <c r="P7" s="61"/>
      <c r="Q7" s="62"/>
      <c r="R7" s="61"/>
      <c r="S7" s="62"/>
      <c r="T7" s="63"/>
    </row>
    <row r="8" spans="1:20" s="20" customFormat="1" ht="16" x14ac:dyDescent="0.2">
      <c r="A8" s="15"/>
      <c r="B8" s="21" t="s">
        <v>5</v>
      </c>
      <c r="C8" s="21"/>
      <c r="D8" s="21"/>
      <c r="E8" s="49" t="s">
        <v>10</v>
      </c>
      <c r="F8" s="49"/>
      <c r="G8" s="52"/>
      <c r="H8" s="52"/>
      <c r="I8" s="21"/>
      <c r="J8" s="21" t="s">
        <v>16</v>
      </c>
      <c r="K8" s="49"/>
      <c r="L8" s="49"/>
      <c r="M8" s="15"/>
      <c r="O8" s="65" t="s">
        <v>73</v>
      </c>
      <c r="P8" s="62"/>
      <c r="Q8" s="62"/>
      <c r="R8" s="61"/>
      <c r="S8" s="62"/>
      <c r="T8" s="63"/>
    </row>
    <row r="9" spans="1:20" s="20" customFormat="1" ht="16" x14ac:dyDescent="0.2">
      <c r="A9" s="15"/>
      <c r="B9" s="21" t="s">
        <v>6</v>
      </c>
      <c r="C9" s="21"/>
      <c r="D9" s="21"/>
      <c r="E9" s="49" t="s">
        <v>11</v>
      </c>
      <c r="F9" s="49"/>
      <c r="G9" s="52"/>
      <c r="H9" s="52"/>
      <c r="I9" s="21"/>
      <c r="J9" s="21"/>
      <c r="K9" s="21"/>
      <c r="L9" s="24"/>
      <c r="M9" s="15"/>
      <c r="O9" s="66"/>
      <c r="P9" s="61"/>
      <c r="Q9" s="62"/>
      <c r="R9" s="61"/>
      <c r="S9" s="62"/>
      <c r="T9" s="63"/>
    </row>
    <row r="10" spans="1:20" s="20" customFormat="1" ht="16" x14ac:dyDescent="0.2">
      <c r="A10" s="15"/>
      <c r="B10" s="21" t="s">
        <v>7</v>
      </c>
      <c r="C10" s="21"/>
      <c r="D10" s="21"/>
      <c r="E10" s="49" t="s">
        <v>12</v>
      </c>
      <c r="F10" s="49"/>
      <c r="G10" s="52"/>
      <c r="H10" s="52"/>
      <c r="I10" s="21"/>
      <c r="J10" s="21"/>
      <c r="K10" s="21"/>
      <c r="L10" s="24"/>
      <c r="M10" s="15"/>
      <c r="O10" s="60" t="s">
        <v>74</v>
      </c>
      <c r="P10" s="67"/>
      <c r="Q10" s="62"/>
      <c r="R10" s="61"/>
      <c r="S10" s="62"/>
      <c r="T10" s="63"/>
    </row>
    <row r="11" spans="1:20" s="20" customFormat="1" ht="16" x14ac:dyDescent="0.2">
      <c r="A11" s="15"/>
      <c r="B11" s="21" t="s">
        <v>8</v>
      </c>
      <c r="C11" s="21"/>
      <c r="D11" s="21"/>
      <c r="E11" s="21"/>
      <c r="F11" s="21"/>
      <c r="G11" s="21"/>
      <c r="H11" s="21"/>
      <c r="I11" s="21"/>
      <c r="J11" s="21"/>
      <c r="K11" s="21"/>
      <c r="L11" s="24"/>
      <c r="M11" s="15"/>
      <c r="O11" s="68" t="s">
        <v>75</v>
      </c>
      <c r="P11" s="69"/>
      <c r="Q11" s="62"/>
      <c r="R11" s="70"/>
      <c r="S11" s="62"/>
      <c r="T11" s="63"/>
    </row>
    <row r="12" spans="1:20" s="20" customFormat="1" ht="17" customHeight="1" x14ac:dyDescent="0.2">
      <c r="A12" s="15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15"/>
      <c r="O12" s="71"/>
      <c r="P12" s="72"/>
      <c r="Q12" s="72"/>
      <c r="R12" s="72"/>
      <c r="S12" s="73"/>
      <c r="T12" s="74"/>
    </row>
    <row r="13" spans="1:20" s="20" customFormat="1" ht="12" thickBot="1" x14ac:dyDescent="0.2">
      <c r="A13" s="15"/>
      <c r="B13" s="25"/>
      <c r="C13" s="26"/>
      <c r="D13" s="26"/>
      <c r="E13" s="26"/>
      <c r="F13" s="14" t="s">
        <v>22</v>
      </c>
      <c r="G13" s="14" t="s">
        <v>21</v>
      </c>
      <c r="H13" s="14" t="s">
        <v>23</v>
      </c>
      <c r="I13" s="26"/>
      <c r="J13" s="26"/>
      <c r="K13" s="25"/>
      <c r="L13" s="26"/>
      <c r="M13" s="19"/>
    </row>
    <row r="14" spans="1:20" s="20" customFormat="1" ht="12" thickBot="1" x14ac:dyDescent="0.2">
      <c r="A14" s="15"/>
      <c r="B14" s="27" t="s">
        <v>17</v>
      </c>
      <c r="C14" s="27"/>
      <c r="D14" s="27"/>
      <c r="E14" s="27"/>
      <c r="F14" s="27">
        <v>151.66999999999999</v>
      </c>
      <c r="G14" s="27">
        <v>19.78</v>
      </c>
      <c r="H14" s="28">
        <f>F14*G14</f>
        <v>3000.0326</v>
      </c>
      <c r="I14" s="27"/>
      <c r="J14" s="26" t="s">
        <v>24</v>
      </c>
      <c r="K14" s="50">
        <v>3311</v>
      </c>
      <c r="L14" s="50"/>
      <c r="M14" s="19"/>
    </row>
    <row r="15" spans="1:20" s="20" customFormat="1" ht="12" thickBot="1" x14ac:dyDescent="0.2">
      <c r="A15" s="15"/>
      <c r="B15" s="27" t="s">
        <v>18</v>
      </c>
      <c r="C15" s="27"/>
      <c r="D15" s="27"/>
      <c r="E15" s="27"/>
      <c r="F15" s="27">
        <v>0</v>
      </c>
      <c r="G15" s="27">
        <f>G14*1.25</f>
        <v>24.725000000000001</v>
      </c>
      <c r="H15" s="28">
        <f t="shared" ref="H15:H16" si="0">F15*G15</f>
        <v>0</v>
      </c>
      <c r="I15" s="27"/>
      <c r="J15" s="27"/>
      <c r="K15" s="27"/>
      <c r="L15" s="27"/>
      <c r="M15" s="19"/>
    </row>
    <row r="16" spans="1:20" s="20" customFormat="1" ht="12" thickBot="1" x14ac:dyDescent="0.2">
      <c r="A16" s="15"/>
      <c r="B16" s="27" t="s">
        <v>19</v>
      </c>
      <c r="C16" s="27"/>
      <c r="D16" s="27"/>
      <c r="E16" s="27"/>
      <c r="F16" s="27">
        <v>0</v>
      </c>
      <c r="G16" s="27">
        <f>G14*1.5</f>
        <v>29.67</v>
      </c>
      <c r="H16" s="28">
        <f t="shared" si="0"/>
        <v>0</v>
      </c>
      <c r="I16" s="27"/>
      <c r="J16" s="27"/>
      <c r="K16" s="27"/>
      <c r="L16" s="27"/>
      <c r="M16" s="19"/>
    </row>
    <row r="17" spans="1:13" s="20" customFormat="1" ht="11" x14ac:dyDescent="0.15">
      <c r="A17" s="15"/>
      <c r="B17" s="11" t="s">
        <v>20</v>
      </c>
      <c r="C17" s="21"/>
      <c r="D17" s="21"/>
      <c r="E17" s="21"/>
      <c r="F17" s="21"/>
      <c r="G17" s="21"/>
      <c r="H17" s="29">
        <f>SUM(H14:H16)</f>
        <v>3000.0326</v>
      </c>
      <c r="I17" s="21"/>
      <c r="J17" s="21"/>
      <c r="K17" s="21"/>
      <c r="L17" s="30">
        <f>H17-K14</f>
        <v>-310.9674</v>
      </c>
      <c r="M17" s="19"/>
    </row>
    <row r="18" spans="1:13" s="20" customFormat="1" ht="22.5" customHeight="1" x14ac:dyDescent="0.15">
      <c r="A18" s="15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s="20" customFormat="1" ht="11" x14ac:dyDescent="0.15">
      <c r="A19" s="15"/>
      <c r="B19" s="11" t="s">
        <v>25</v>
      </c>
      <c r="C19" s="11"/>
      <c r="D19" s="11"/>
      <c r="E19" s="11"/>
      <c r="F19" s="11" t="s">
        <v>62</v>
      </c>
      <c r="G19" s="11"/>
      <c r="H19" s="11"/>
      <c r="I19" s="11"/>
      <c r="J19" s="12" t="s">
        <v>63</v>
      </c>
      <c r="K19" s="11"/>
      <c r="L19" s="11"/>
      <c r="M19" s="19"/>
    </row>
    <row r="20" spans="1:13" s="20" customFormat="1" ht="12" thickBot="1" x14ac:dyDescent="0.2">
      <c r="A20" s="15"/>
      <c r="B20" s="16"/>
      <c r="C20" s="16"/>
      <c r="D20" s="16"/>
      <c r="E20" s="16"/>
      <c r="F20" s="17" t="s">
        <v>22</v>
      </c>
      <c r="G20" s="17" t="s">
        <v>21</v>
      </c>
      <c r="H20" s="17" t="s">
        <v>64</v>
      </c>
      <c r="I20" s="17"/>
      <c r="J20" s="18" t="s">
        <v>22</v>
      </c>
      <c r="K20" s="17" t="s">
        <v>21</v>
      </c>
      <c r="L20" s="17" t="s">
        <v>65</v>
      </c>
      <c r="M20" s="19"/>
    </row>
    <row r="21" spans="1:13" s="20" customFormat="1" ht="12" thickBot="1" x14ac:dyDescent="0.2">
      <c r="A21" s="15"/>
      <c r="B21" s="21" t="s">
        <v>26</v>
      </c>
      <c r="C21" s="21"/>
      <c r="D21" s="21"/>
      <c r="E21" s="21"/>
      <c r="F21" s="31">
        <f>$H$17*0.97</f>
        <v>2910.031622</v>
      </c>
      <c r="G21" s="32">
        <v>2.4E-2</v>
      </c>
      <c r="H21" s="33">
        <f>F21*G21</f>
        <v>69.840758928</v>
      </c>
      <c r="I21" s="21"/>
      <c r="J21" s="34"/>
      <c r="K21" s="21"/>
      <c r="L21" s="21"/>
      <c r="M21" s="19"/>
    </row>
    <row r="22" spans="1:13" s="20" customFormat="1" ht="12" thickBot="1" x14ac:dyDescent="0.2">
      <c r="A22" s="15"/>
      <c r="B22" s="27" t="s">
        <v>27</v>
      </c>
      <c r="C22" s="27"/>
      <c r="D22" s="27"/>
      <c r="E22" s="27"/>
      <c r="F22" s="28">
        <f t="shared" ref="F22:F23" si="1">$H$17*0.97</f>
        <v>2910.031622</v>
      </c>
      <c r="G22" s="35">
        <v>5.0000000000000001E-3</v>
      </c>
      <c r="H22" s="28">
        <f>F22*G22</f>
        <v>14.55015811</v>
      </c>
      <c r="I22" s="27"/>
      <c r="J22" s="36"/>
      <c r="K22" s="27"/>
      <c r="L22" s="27"/>
      <c r="M22" s="19"/>
    </row>
    <row r="23" spans="1:13" s="20" customFormat="1" ht="12" thickBot="1" x14ac:dyDescent="0.2">
      <c r="A23" s="15"/>
      <c r="B23" s="21" t="s">
        <v>28</v>
      </c>
      <c r="C23" s="21"/>
      <c r="D23" s="21"/>
      <c r="E23" s="21"/>
      <c r="F23" s="33">
        <f t="shared" si="1"/>
        <v>2910.031622</v>
      </c>
      <c r="G23" s="32">
        <v>6.8000000000000005E-2</v>
      </c>
      <c r="H23" s="28">
        <f>F23*G23</f>
        <v>197.88215029600002</v>
      </c>
      <c r="I23" s="21"/>
      <c r="J23" s="34"/>
      <c r="K23" s="21"/>
      <c r="L23" s="21"/>
      <c r="M23" s="19"/>
    </row>
    <row r="24" spans="1:13" s="20" customFormat="1" ht="12" thickBot="1" x14ac:dyDescent="0.2">
      <c r="A24" s="15"/>
      <c r="B24" s="27" t="s">
        <v>29</v>
      </c>
      <c r="C24" s="27"/>
      <c r="D24" s="27"/>
      <c r="E24" s="27"/>
      <c r="F24" s="27"/>
      <c r="G24" s="27"/>
      <c r="H24" s="27"/>
      <c r="I24" s="27"/>
      <c r="J24" s="36"/>
      <c r="K24" s="27"/>
      <c r="L24" s="27"/>
      <c r="M24" s="19"/>
    </row>
    <row r="25" spans="1:13" s="20" customFormat="1" ht="12" thickBot="1" x14ac:dyDescent="0.2">
      <c r="A25" s="15"/>
      <c r="B25" s="37" t="s">
        <v>30</v>
      </c>
      <c r="C25" s="21"/>
      <c r="D25" s="21"/>
      <c r="E25" s="21"/>
      <c r="F25" s="33">
        <f>$H$17</f>
        <v>3000.0326</v>
      </c>
      <c r="G25" s="32">
        <v>7.4999999999999997E-3</v>
      </c>
      <c r="H25" s="33">
        <f>F25*G25</f>
        <v>22.500244500000001</v>
      </c>
      <c r="I25" s="21"/>
      <c r="J25" s="38">
        <f>$H$17</f>
        <v>3000.0326</v>
      </c>
      <c r="K25" s="32">
        <v>0.128</v>
      </c>
      <c r="L25" s="33">
        <f>J25*K25</f>
        <v>384.00417279999999</v>
      </c>
      <c r="M25" s="19"/>
    </row>
    <row r="26" spans="1:13" s="20" customFormat="1" ht="12" thickBot="1" x14ac:dyDescent="0.2">
      <c r="A26" s="15"/>
      <c r="B26" s="27" t="s">
        <v>31</v>
      </c>
      <c r="C26" s="27"/>
      <c r="D26" s="27"/>
      <c r="E26" s="27"/>
      <c r="F26" s="27"/>
      <c r="G26" s="27"/>
      <c r="H26" s="27"/>
      <c r="I26" s="27"/>
      <c r="J26" s="36"/>
      <c r="K26" s="27"/>
      <c r="L26" s="27"/>
      <c r="M26" s="19"/>
    </row>
    <row r="27" spans="1:13" s="20" customFormat="1" ht="12" thickBot="1" x14ac:dyDescent="0.2">
      <c r="A27" s="15"/>
      <c r="B27" s="37" t="s">
        <v>32</v>
      </c>
      <c r="C27" s="21"/>
      <c r="D27" s="21"/>
      <c r="E27" s="21"/>
      <c r="F27" s="33">
        <f>$H$17</f>
        <v>3000.0326</v>
      </c>
      <c r="G27" s="32">
        <v>6.5500000000000003E-2</v>
      </c>
      <c r="H27" s="33">
        <f>F27*G27</f>
        <v>196.50213530000002</v>
      </c>
      <c r="I27" s="21"/>
      <c r="J27" s="38">
        <f>$H$17</f>
        <v>3000.0326</v>
      </c>
      <c r="K27" s="32">
        <v>1.9E-2</v>
      </c>
      <c r="L27" s="33">
        <f>J27*K27</f>
        <v>57.000619399999998</v>
      </c>
      <c r="M27" s="19"/>
    </row>
    <row r="28" spans="1:13" s="20" customFormat="1" ht="12" thickBot="1" x14ac:dyDescent="0.2">
      <c r="A28" s="15"/>
      <c r="B28" s="39" t="s">
        <v>33</v>
      </c>
      <c r="C28" s="27"/>
      <c r="D28" s="27"/>
      <c r="E28" s="27"/>
      <c r="F28" s="27"/>
      <c r="G28" s="27"/>
      <c r="H28" s="27"/>
      <c r="I28" s="27"/>
      <c r="J28" s="40">
        <f>IF(H17&gt;K14,K14,H17)</f>
        <v>3000.0326</v>
      </c>
      <c r="K28" s="35">
        <v>8.5500000000000007E-2</v>
      </c>
      <c r="L28" s="28">
        <f>J28*K28</f>
        <v>256.50278730000002</v>
      </c>
      <c r="M28" s="19"/>
    </row>
    <row r="29" spans="1:13" s="20" customFormat="1" ht="12" thickBot="1" x14ac:dyDescent="0.2">
      <c r="A29" s="15"/>
      <c r="B29" s="39" t="s">
        <v>34</v>
      </c>
      <c r="C29" s="27"/>
      <c r="D29" s="27"/>
      <c r="E29" s="27"/>
      <c r="F29" s="27"/>
      <c r="G29" s="27"/>
      <c r="H29" s="27"/>
      <c r="I29" s="27"/>
      <c r="J29" s="38">
        <f>$H$17</f>
        <v>3000.0326</v>
      </c>
      <c r="K29" s="35">
        <v>7.2999999999999995E-2</v>
      </c>
      <c r="L29" s="41">
        <f>J29*K29</f>
        <v>219.0023798</v>
      </c>
      <c r="M29" s="19"/>
    </row>
    <row r="30" spans="1:13" s="20" customFormat="1" ht="12" thickBot="1" x14ac:dyDescent="0.2">
      <c r="A30" s="15"/>
      <c r="B30" s="37" t="s">
        <v>35</v>
      </c>
      <c r="C30" s="21"/>
      <c r="D30" s="21"/>
      <c r="E30" s="21"/>
      <c r="F30" s="21"/>
      <c r="G30" s="21"/>
      <c r="H30" s="21"/>
      <c r="I30" s="21"/>
      <c r="J30" s="38">
        <f>$H$17</f>
        <v>3000.0326</v>
      </c>
      <c r="K30" s="32">
        <v>5.2499999999999998E-2</v>
      </c>
      <c r="L30" s="42">
        <f>J30*K30</f>
        <v>157.5017115</v>
      </c>
      <c r="M30" s="19"/>
    </row>
    <row r="31" spans="1:13" s="20" customFormat="1" ht="12" thickBot="1" x14ac:dyDescent="0.2">
      <c r="A31" s="15"/>
      <c r="B31" s="27" t="s">
        <v>36</v>
      </c>
      <c r="C31" s="27"/>
      <c r="D31" s="27"/>
      <c r="E31" s="27"/>
      <c r="F31" s="27"/>
      <c r="G31" s="27"/>
      <c r="H31" s="27"/>
      <c r="I31" s="27"/>
      <c r="J31" s="36"/>
      <c r="K31" s="27"/>
      <c r="L31" s="27"/>
      <c r="M31" s="19"/>
    </row>
    <row r="32" spans="1:13" s="20" customFormat="1" ht="12" thickBot="1" x14ac:dyDescent="0.2">
      <c r="A32" s="15"/>
      <c r="B32" s="39" t="s">
        <v>37</v>
      </c>
      <c r="C32" s="27"/>
      <c r="D32" s="27"/>
      <c r="E32" s="27"/>
      <c r="F32" s="27"/>
      <c r="G32" s="27"/>
      <c r="H32" s="27"/>
      <c r="I32" s="27"/>
      <c r="J32" s="38">
        <f>$H$17</f>
        <v>3000.0326</v>
      </c>
      <c r="K32" s="35">
        <v>4.0000000000000001E-3</v>
      </c>
      <c r="L32" s="41">
        <f>J32*K32</f>
        <v>12.0001304</v>
      </c>
      <c r="M32" s="19"/>
    </row>
    <row r="33" spans="1:13" s="20" customFormat="1" ht="12" thickBot="1" x14ac:dyDescent="0.2">
      <c r="A33" s="15"/>
      <c r="B33" s="37" t="s">
        <v>38</v>
      </c>
      <c r="C33" s="21"/>
      <c r="D33" s="21"/>
      <c r="E33" s="21"/>
      <c r="F33" s="21"/>
      <c r="G33" s="21"/>
      <c r="H33" s="21"/>
      <c r="I33" s="21"/>
      <c r="J33" s="38">
        <f>$H$17</f>
        <v>3000.0326</v>
      </c>
      <c r="K33" s="32">
        <v>1E-3</v>
      </c>
      <c r="L33" s="42">
        <f>J33*K33</f>
        <v>3.0000325999999999</v>
      </c>
      <c r="M33" s="19"/>
    </row>
    <row r="34" spans="1:13" s="20" customFormat="1" ht="12" thickBot="1" x14ac:dyDescent="0.2">
      <c r="A34" s="15"/>
      <c r="B34" s="27" t="s">
        <v>39</v>
      </c>
      <c r="C34" s="27"/>
      <c r="D34" s="27"/>
      <c r="E34" s="27"/>
      <c r="F34" s="27"/>
      <c r="G34" s="27"/>
      <c r="H34" s="27"/>
      <c r="I34" s="27"/>
      <c r="J34" s="36"/>
      <c r="K34" s="27"/>
      <c r="L34" s="41"/>
      <c r="M34" s="19"/>
    </row>
    <row r="35" spans="1:13" s="20" customFormat="1" ht="9.5" customHeight="1" thickBot="1" x14ac:dyDescent="0.2">
      <c r="A35" s="15"/>
      <c r="B35" s="37" t="s">
        <v>40</v>
      </c>
      <c r="C35" s="21"/>
      <c r="D35" s="21"/>
      <c r="E35" s="21"/>
      <c r="F35" s="33">
        <f>IF(H17&gt;K14,K14,H17)</f>
        <v>3000.0326</v>
      </c>
      <c r="G35" s="32">
        <v>2.4E-2</v>
      </c>
      <c r="H35" s="33">
        <f>F35*G35</f>
        <v>72.000782400000006</v>
      </c>
      <c r="I35" s="21"/>
      <c r="J35" s="43">
        <f>F35</f>
        <v>3000.0326</v>
      </c>
      <c r="K35" s="32">
        <v>0.04</v>
      </c>
      <c r="L35" s="42">
        <f>J35*K35</f>
        <v>120.001304</v>
      </c>
      <c r="M35" s="19"/>
    </row>
    <row r="36" spans="1:13" s="20" customFormat="1" ht="9.5" customHeight="1" thickBot="1" x14ac:dyDescent="0.2">
      <c r="A36" s="15"/>
      <c r="B36" s="39" t="s">
        <v>41</v>
      </c>
      <c r="C36" s="27"/>
      <c r="D36" s="27"/>
      <c r="E36" s="27"/>
      <c r="F36" s="41">
        <f>IF(L17&gt;0,K14,0)</f>
        <v>0</v>
      </c>
      <c r="G36" s="35">
        <v>2.4E-2</v>
      </c>
      <c r="H36" s="27">
        <f>F36*G36</f>
        <v>0</v>
      </c>
      <c r="I36" s="27"/>
      <c r="J36" s="44">
        <f>F36</f>
        <v>0</v>
      </c>
      <c r="K36" s="35">
        <v>0.04</v>
      </c>
      <c r="L36" s="41">
        <f>J36*K36</f>
        <v>0</v>
      </c>
      <c r="M36" s="19"/>
    </row>
    <row r="37" spans="1:13" s="20" customFormat="1" ht="9.5" customHeight="1" thickBot="1" x14ac:dyDescent="0.2">
      <c r="A37" s="15"/>
      <c r="B37" s="37" t="s">
        <v>42</v>
      </c>
      <c r="C37" s="21"/>
      <c r="D37" s="21"/>
      <c r="E37" s="21"/>
      <c r="F37" s="21"/>
      <c r="G37" s="21"/>
      <c r="H37" s="21"/>
      <c r="I37" s="21"/>
      <c r="J37" s="38">
        <f>$H$17</f>
        <v>3000.0326</v>
      </c>
      <c r="K37" s="32">
        <v>4.0000000000000001E-3</v>
      </c>
      <c r="L37" s="42">
        <f>J37*K37</f>
        <v>12.0001304</v>
      </c>
      <c r="M37" s="19"/>
    </row>
    <row r="38" spans="1:13" s="20" customFormat="1" ht="9.5" customHeight="1" thickBot="1" x14ac:dyDescent="0.2">
      <c r="A38" s="15"/>
      <c r="B38" s="27" t="s">
        <v>43</v>
      </c>
      <c r="C38" s="27"/>
      <c r="D38" s="27"/>
      <c r="E38" s="27"/>
      <c r="F38" s="27"/>
      <c r="G38" s="27"/>
      <c r="H38" s="27"/>
      <c r="I38" s="27"/>
      <c r="J38" s="36"/>
      <c r="K38" s="27"/>
      <c r="L38" s="41"/>
      <c r="M38" s="19"/>
    </row>
    <row r="39" spans="1:13" s="20" customFormat="1" ht="9.5" customHeight="1" thickBot="1" x14ac:dyDescent="0.2">
      <c r="A39" s="15"/>
      <c r="B39" s="37" t="s">
        <v>44</v>
      </c>
      <c r="C39" s="21"/>
      <c r="D39" s="21"/>
      <c r="E39" s="21"/>
      <c r="F39" s="33">
        <f>$H$17</f>
        <v>3000.0326</v>
      </c>
      <c r="G39" s="32">
        <v>3.7999999999999999E-2</v>
      </c>
      <c r="H39" s="33">
        <f>F39*G39</f>
        <v>114.0012388</v>
      </c>
      <c r="I39" s="21"/>
      <c r="J39" s="43">
        <f>F39</f>
        <v>3000.0326</v>
      </c>
      <c r="K39" s="32">
        <v>5.7000000000000002E-2</v>
      </c>
      <c r="L39" s="42">
        <f>J39*K39</f>
        <v>171.00185820000002</v>
      </c>
      <c r="M39" s="19"/>
    </row>
    <row r="40" spans="1:13" s="20" customFormat="1" ht="9.5" customHeight="1" thickBot="1" x14ac:dyDescent="0.2">
      <c r="A40" s="15"/>
      <c r="B40" s="39" t="s">
        <v>45</v>
      </c>
      <c r="C40" s="27"/>
      <c r="D40" s="27"/>
      <c r="E40" s="27"/>
      <c r="F40" s="28">
        <f>F36</f>
        <v>0</v>
      </c>
      <c r="G40" s="35">
        <v>6.9000000000000006E-2</v>
      </c>
      <c r="H40" s="28">
        <f>F40*G40</f>
        <v>0</v>
      </c>
      <c r="I40" s="27"/>
      <c r="J40" s="38">
        <f>F40</f>
        <v>0</v>
      </c>
      <c r="K40" s="35">
        <v>0.10299999999999999</v>
      </c>
      <c r="L40" s="41">
        <f>J40*K40</f>
        <v>0</v>
      </c>
      <c r="M40" s="19"/>
    </row>
    <row r="41" spans="1:13" s="20" customFormat="1" ht="9.5" customHeight="1" x14ac:dyDescent="0.15">
      <c r="A41" s="15"/>
      <c r="B41" s="11" t="s">
        <v>46</v>
      </c>
      <c r="C41" s="11"/>
      <c r="D41" s="11"/>
      <c r="E41" s="11"/>
      <c r="F41" s="11"/>
      <c r="G41" s="11"/>
      <c r="H41" s="22">
        <f>SUM(H21:H40)</f>
        <v>687.2774683340001</v>
      </c>
      <c r="I41" s="11"/>
      <c r="J41" s="12"/>
      <c r="K41" s="11"/>
      <c r="L41" s="23">
        <f>SUM(L21:L40)</f>
        <v>1392.0151264000001</v>
      </c>
      <c r="M41" s="19"/>
    </row>
    <row r="42" spans="1:13" s="20" customFormat="1" ht="11" x14ac:dyDescent="0.15">
      <c r="A42" s="15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19"/>
    </row>
    <row r="43" spans="1:13" s="20" customFormat="1" ht="11" x14ac:dyDescent="0.15">
      <c r="A43" s="15"/>
      <c r="B43" s="21"/>
      <c r="C43" s="21"/>
      <c r="D43" s="21"/>
      <c r="E43" s="21"/>
      <c r="F43" s="21"/>
      <c r="G43" s="21"/>
      <c r="H43" s="11" t="s">
        <v>47</v>
      </c>
      <c r="I43" s="11"/>
      <c r="J43" s="11"/>
      <c r="K43" s="11"/>
      <c r="L43" s="22">
        <f>H17-H41</f>
        <v>2312.7551316660001</v>
      </c>
      <c r="M43" s="19"/>
    </row>
    <row r="44" spans="1:13" s="20" customFormat="1" ht="11" x14ac:dyDescent="0.15">
      <c r="A44" s="15"/>
      <c r="B44" s="21"/>
      <c r="C44" s="21"/>
      <c r="D44" s="21"/>
      <c r="E44" s="21"/>
      <c r="F44" s="21"/>
      <c r="G44" s="21"/>
      <c r="H44" s="45" t="s">
        <v>48</v>
      </c>
      <c r="I44" s="21"/>
      <c r="J44" s="21"/>
      <c r="K44" s="21"/>
      <c r="L44" s="29">
        <f>L43+H21</f>
        <v>2382.5958905940001</v>
      </c>
      <c r="M44" s="19"/>
    </row>
    <row r="45" spans="1:13" s="20" customFormat="1" ht="11" x14ac:dyDescent="0.15">
      <c r="A45" s="15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19"/>
    </row>
    <row r="46" spans="1:13" s="20" customFormat="1" ht="11" x14ac:dyDescent="0.15">
      <c r="A46" s="15"/>
      <c r="B46" s="21" t="s">
        <v>49</v>
      </c>
      <c r="C46" s="21" t="s">
        <v>51</v>
      </c>
      <c r="D46" s="21"/>
      <c r="E46" s="21"/>
      <c r="F46" s="21"/>
      <c r="G46" s="21"/>
      <c r="H46" s="21"/>
      <c r="I46" s="21"/>
      <c r="J46" s="21"/>
      <c r="K46" s="21"/>
      <c r="L46" s="21"/>
      <c r="M46" s="19"/>
    </row>
    <row r="47" spans="1:13" s="20" customFormat="1" ht="11" x14ac:dyDescent="0.15">
      <c r="A47" s="15"/>
      <c r="B47" s="21" t="s">
        <v>50</v>
      </c>
      <c r="C47" s="46">
        <f ca="1">TODAY()</f>
        <v>44690</v>
      </c>
      <c r="D47" s="21"/>
      <c r="E47" s="21"/>
      <c r="F47" s="21"/>
      <c r="G47" s="21"/>
      <c r="H47" s="21"/>
      <c r="I47" s="21"/>
      <c r="J47" s="21"/>
      <c r="K47" s="21"/>
      <c r="L47" s="21"/>
      <c r="M47" s="19"/>
    </row>
    <row r="48" spans="1:13" s="20" customFormat="1" ht="11" x14ac:dyDescent="0.15">
      <c r="A48" s="15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19"/>
    </row>
    <row r="49" spans="1:13" s="20" customFormat="1" ht="12" thickBot="1" x14ac:dyDescent="0.2">
      <c r="A49" s="15"/>
      <c r="B49" s="13" t="s">
        <v>68</v>
      </c>
      <c r="C49" s="13"/>
      <c r="D49" s="21"/>
      <c r="E49" s="13" t="s">
        <v>69</v>
      </c>
      <c r="F49" s="13"/>
      <c r="G49" s="13"/>
      <c r="H49" s="13"/>
      <c r="I49" s="21"/>
      <c r="J49" s="13" t="s">
        <v>52</v>
      </c>
      <c r="K49" s="13" t="s">
        <v>53</v>
      </c>
      <c r="L49" s="13" t="s">
        <v>54</v>
      </c>
      <c r="M49" s="19"/>
    </row>
    <row r="50" spans="1:13" s="20" customFormat="1" ht="11" x14ac:dyDescent="0.15">
      <c r="A50" s="15"/>
      <c r="B50" s="21" t="s">
        <v>55</v>
      </c>
      <c r="C50" s="21"/>
      <c r="D50" s="21"/>
      <c r="E50" s="48" t="s">
        <v>55</v>
      </c>
      <c r="F50" s="48"/>
      <c r="G50" s="53">
        <f>L43+(H21+H22)</f>
        <v>2397.1460487040003</v>
      </c>
      <c r="H50" s="48"/>
      <c r="I50" s="21"/>
      <c r="J50" s="21" t="s">
        <v>59</v>
      </c>
      <c r="K50" s="21">
        <v>2.5</v>
      </c>
      <c r="L50" s="21"/>
      <c r="M50" s="19"/>
    </row>
    <row r="51" spans="1:13" s="20" customFormat="1" ht="11" x14ac:dyDescent="0.15">
      <c r="A51" s="15"/>
      <c r="B51" s="21" t="s">
        <v>56</v>
      </c>
      <c r="C51" s="21"/>
      <c r="D51" s="21"/>
      <c r="E51" s="49" t="s">
        <v>56</v>
      </c>
      <c r="F51" s="49"/>
      <c r="G51" s="54">
        <f>H17</f>
        <v>3000.0326</v>
      </c>
      <c r="H51" s="49"/>
      <c r="I51" s="21"/>
      <c r="J51" s="21" t="s">
        <v>60</v>
      </c>
      <c r="K51" s="21"/>
      <c r="L51" s="21"/>
      <c r="M51" s="19"/>
    </row>
    <row r="52" spans="1:13" s="20" customFormat="1" ht="11" x14ac:dyDescent="0.15">
      <c r="A52" s="15"/>
      <c r="B52" s="21" t="s">
        <v>57</v>
      </c>
      <c r="C52" s="21"/>
      <c r="D52" s="21"/>
      <c r="E52" s="49" t="s">
        <v>57</v>
      </c>
      <c r="F52" s="49"/>
      <c r="G52" s="54">
        <f>H17+L41</f>
        <v>4392.0477264000001</v>
      </c>
      <c r="H52" s="49"/>
      <c r="I52" s="21"/>
      <c r="J52" s="21" t="s">
        <v>61</v>
      </c>
      <c r="K52" s="21">
        <f>K50-K51</f>
        <v>2.5</v>
      </c>
      <c r="L52" s="21"/>
      <c r="M52" s="19"/>
    </row>
    <row r="53" spans="1:13" s="20" customFormat="1" ht="11" x14ac:dyDescent="0.15">
      <c r="A53" s="15"/>
      <c r="B53" s="21" t="s">
        <v>58</v>
      </c>
      <c r="C53" s="21"/>
      <c r="D53" s="21"/>
      <c r="E53" s="49" t="s">
        <v>58</v>
      </c>
      <c r="F53" s="49"/>
      <c r="G53" s="49">
        <f>F14</f>
        <v>151.66999999999999</v>
      </c>
      <c r="H53" s="49"/>
      <c r="I53" s="21"/>
      <c r="J53" s="21"/>
      <c r="K53" s="21"/>
      <c r="L53" s="21"/>
      <c r="M53" s="19"/>
    </row>
    <row r="54" spans="1:13" s="20" customFormat="1" ht="11" x14ac:dyDescent="0.15">
      <c r="A54" s="15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19"/>
    </row>
    <row r="55" spans="1:13" s="20" customFormat="1" ht="11" x14ac:dyDescent="0.15">
      <c r="A55" s="15"/>
      <c r="B55" s="47" t="s">
        <v>70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15"/>
    </row>
    <row r="56" spans="1:13" ht="9" customHeight="1" x14ac:dyDescent="0.15">
      <c r="A56" s="7"/>
      <c r="B56" s="5"/>
      <c r="C56" s="8"/>
      <c r="D56" s="8"/>
      <c r="E56" s="8"/>
      <c r="F56" s="8"/>
      <c r="G56" s="8"/>
      <c r="H56" s="8"/>
      <c r="I56" s="8"/>
      <c r="J56" s="8"/>
      <c r="K56" s="8"/>
      <c r="L56" s="8"/>
      <c r="M56" s="7"/>
    </row>
    <row r="57" spans="1:13" x14ac:dyDescent="0.15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9"/>
    </row>
    <row r="58" spans="1:13" x14ac:dyDescent="0.1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2"/>
    </row>
    <row r="59" spans="1:13" x14ac:dyDescent="0.1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2"/>
    </row>
    <row r="60" spans="1:13" x14ac:dyDescent="0.1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2"/>
    </row>
    <row r="61" spans="1:13" x14ac:dyDescent="0.1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2"/>
    </row>
    <row r="62" spans="1:13" x14ac:dyDescent="0.1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2"/>
    </row>
    <row r="63" spans="1:13" x14ac:dyDescent="0.1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2"/>
    </row>
    <row r="64" spans="1:13" x14ac:dyDescent="0.1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2"/>
    </row>
    <row r="65" spans="1:13" x14ac:dyDescent="0.1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2"/>
    </row>
    <row r="66" spans="1:13" x14ac:dyDescent="0.1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2"/>
    </row>
    <row r="67" spans="1:13" x14ac:dyDescent="0.1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2"/>
    </row>
    <row r="68" spans="1:13" x14ac:dyDescent="0.1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2"/>
    </row>
    <row r="69" spans="1:13" x14ac:dyDescent="0.1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2"/>
    </row>
    <row r="70" spans="1:13" x14ac:dyDescent="0.1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2"/>
    </row>
    <row r="71" spans="1:13" x14ac:dyDescent="0.1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2"/>
    </row>
    <row r="72" spans="1:13" x14ac:dyDescent="0.1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2"/>
    </row>
    <row r="73" spans="1:13" x14ac:dyDescent="0.1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2"/>
    </row>
    <row r="74" spans="1:13" x14ac:dyDescent="0.1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2"/>
    </row>
    <row r="75" spans="1:13" x14ac:dyDescent="0.1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2"/>
    </row>
    <row r="76" spans="1:13" x14ac:dyDescent="0.1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2"/>
    </row>
    <row r="77" spans="1:13" x14ac:dyDescent="0.1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2"/>
    </row>
    <row r="78" spans="1:13" x14ac:dyDescent="0.1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2"/>
    </row>
    <row r="79" spans="1:13" x14ac:dyDescent="0.1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2"/>
    </row>
    <row r="80" spans="1:13" x14ac:dyDescent="0.1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2"/>
    </row>
    <row r="81" spans="1:13" x14ac:dyDescent="0.1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2"/>
    </row>
    <row r="82" spans="1:13" x14ac:dyDescent="0.1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2"/>
    </row>
    <row r="83" spans="1:13" x14ac:dyDescent="0.1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2"/>
    </row>
    <row r="84" spans="1:13" x14ac:dyDescent="0.1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2"/>
    </row>
    <row r="85" spans="1:13" x14ac:dyDescent="0.1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2"/>
    </row>
    <row r="86" spans="1:13" x14ac:dyDescent="0.1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2"/>
    </row>
    <row r="87" spans="1:13" x14ac:dyDescent="0.1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2"/>
    </row>
    <row r="88" spans="1:13" x14ac:dyDescent="0.1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2"/>
    </row>
    <row r="89" spans="1:13" x14ac:dyDescent="0.1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2"/>
    </row>
    <row r="90" spans="1:13" x14ac:dyDescent="0.1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2"/>
    </row>
    <row r="91" spans="1:13" x14ac:dyDescent="0.1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2"/>
    </row>
    <row r="92" spans="1:13" x14ac:dyDescent="0.1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2"/>
    </row>
    <row r="93" spans="1:13" x14ac:dyDescent="0.1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2"/>
    </row>
    <row r="94" spans="1:13" x14ac:dyDescent="0.1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2"/>
    </row>
    <row r="95" spans="1:13" x14ac:dyDescent="0.1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2"/>
    </row>
    <row r="96" spans="1:13" x14ac:dyDescent="0.1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2"/>
    </row>
    <row r="97" spans="1:13" x14ac:dyDescent="0.1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2"/>
    </row>
    <row r="98" spans="1:13" x14ac:dyDescent="0.1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2"/>
    </row>
    <row r="99" spans="1:13" x14ac:dyDescent="0.1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2"/>
    </row>
    <row r="100" spans="1:13" x14ac:dyDescent="0.1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2"/>
    </row>
    <row r="101" spans="1:13" x14ac:dyDescent="0.1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3" x14ac:dyDescent="0.1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3" x14ac:dyDescent="0.1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3" x14ac:dyDescent="0.1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3" x14ac:dyDescent="0.1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3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3" x14ac:dyDescent="0.1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3" x14ac:dyDescent="0.1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3" x14ac:dyDescent="0.1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3" x14ac:dyDescent="0.1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3" x14ac:dyDescent="0.1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3" x14ac:dyDescent="0.1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2:12" x14ac:dyDescent="0.1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2:12" x14ac:dyDescent="0.1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2:12" x14ac:dyDescent="0.1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2:12" x14ac:dyDescent="0.1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2:12" x14ac:dyDescent="0.1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2:12" x14ac:dyDescent="0.1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2:12" x14ac:dyDescent="0.1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2:12" x14ac:dyDescent="0.1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2:12" x14ac:dyDescent="0.1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2:12" x14ac:dyDescent="0.1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2:12" x14ac:dyDescent="0.1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2:12" x14ac:dyDescent="0.1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2:12" x14ac:dyDescent="0.1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2:12" x14ac:dyDescent="0.1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2:12" x14ac:dyDescent="0.1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2:12" x14ac:dyDescent="0.1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2:12" x14ac:dyDescent="0.1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2:12" x14ac:dyDescent="0.1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2:12" x14ac:dyDescent="0.1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2:12" x14ac:dyDescent="0.1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2:12" x14ac:dyDescent="0.1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2:12" x14ac:dyDescent="0.1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2:12" x14ac:dyDescent="0.1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2:12" x14ac:dyDescent="0.1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2:12" x14ac:dyDescent="0.1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2:12" x14ac:dyDescent="0.1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2:12" x14ac:dyDescent="0.1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2:12" x14ac:dyDescent="0.1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2:12" x14ac:dyDescent="0.1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2:12" x14ac:dyDescent="0.1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2:12" x14ac:dyDescent="0.1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2:12" x14ac:dyDescent="0.1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2:12" x14ac:dyDescent="0.1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2:12" x14ac:dyDescent="0.1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2:12" x14ac:dyDescent="0.1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2:12" x14ac:dyDescent="0.1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2:12" x14ac:dyDescent="0.1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2:12" x14ac:dyDescent="0.1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2:12" x14ac:dyDescent="0.1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2:12" x14ac:dyDescent="0.1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2:12" x14ac:dyDescent="0.1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2:12" x14ac:dyDescent="0.1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2:12" x14ac:dyDescent="0.1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2:12" x14ac:dyDescent="0.1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2:12" x14ac:dyDescent="0.1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2:12" x14ac:dyDescent="0.1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2:12" x14ac:dyDescent="0.1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2:12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2:12" x14ac:dyDescent="0.1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2:12" x14ac:dyDescent="0.1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2:12" x14ac:dyDescent="0.1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2:12" x14ac:dyDescent="0.1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2:12" x14ac:dyDescent="0.1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2:12" x14ac:dyDescent="0.1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2:12" x14ac:dyDescent="0.1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2:12" x14ac:dyDescent="0.1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2:12" x14ac:dyDescent="0.1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2:12" x14ac:dyDescent="0.1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2:12" x14ac:dyDescent="0.1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2:12" x14ac:dyDescent="0.1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2:12" x14ac:dyDescent="0.1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2:12" x14ac:dyDescent="0.1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2:12" x14ac:dyDescent="0.1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2:12" x14ac:dyDescent="0.1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2:12" x14ac:dyDescent="0.1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2:12" x14ac:dyDescent="0.1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2:12" x14ac:dyDescent="0.1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2:12" x14ac:dyDescent="0.1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2:12" x14ac:dyDescent="0.1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2:12" x14ac:dyDescent="0.1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2:12" x14ac:dyDescent="0.1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2:12" x14ac:dyDescent="0.1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spans="2:12" x14ac:dyDescent="0.1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spans="2:12" x14ac:dyDescent="0.1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2:12" x14ac:dyDescent="0.1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 spans="2:12" x14ac:dyDescent="0.1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 spans="2:12" x14ac:dyDescent="0.1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spans="2:12" x14ac:dyDescent="0.1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 spans="2:12" x14ac:dyDescent="0.1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 spans="2:12" x14ac:dyDescent="0.1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 spans="2:12" x14ac:dyDescent="0.1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spans="2:12" x14ac:dyDescent="0.1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2:12" x14ac:dyDescent="0.1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2:12" x14ac:dyDescent="0.1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 spans="2:12" x14ac:dyDescent="0.1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spans="2:12" x14ac:dyDescent="0.1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 spans="2:12" x14ac:dyDescent="0.1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 spans="2:12" x14ac:dyDescent="0.1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 spans="2:12" x14ac:dyDescent="0.1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 spans="2:12" x14ac:dyDescent="0.1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 spans="2:12" x14ac:dyDescent="0.1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 spans="2:12" x14ac:dyDescent="0.1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 spans="2:12" x14ac:dyDescent="0.1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 spans="2:12" x14ac:dyDescent="0.1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 spans="2:12" x14ac:dyDescent="0.1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 spans="2:12" x14ac:dyDescent="0.1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 spans="2:12" x14ac:dyDescent="0.1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 spans="2:12" x14ac:dyDescent="0.1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 spans="2:12" x14ac:dyDescent="0.1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 spans="2:12" x14ac:dyDescent="0.1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 spans="2:12" x14ac:dyDescent="0.1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 spans="2:12" x14ac:dyDescent="0.1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 spans="2:12" x14ac:dyDescent="0.1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 spans="2:12" x14ac:dyDescent="0.1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 spans="2:12" x14ac:dyDescent="0.1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 spans="2:12" x14ac:dyDescent="0.1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 spans="2:12" x14ac:dyDescent="0.1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 spans="2:12" x14ac:dyDescent="0.1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 spans="2:12" x14ac:dyDescent="0.1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 spans="2:12" x14ac:dyDescent="0.1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 spans="2:12" x14ac:dyDescent="0.1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 spans="2:12" x14ac:dyDescent="0.1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 spans="2:12" x14ac:dyDescent="0.1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 spans="2:12" x14ac:dyDescent="0.1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</sheetData>
  <mergeCells count="25">
    <mergeCell ref="G9:H9"/>
    <mergeCell ref="G10:H10"/>
    <mergeCell ref="E52:F52"/>
    <mergeCell ref="E53:F53"/>
    <mergeCell ref="G50:H50"/>
    <mergeCell ref="G51:H51"/>
    <mergeCell ref="G52:H52"/>
    <mergeCell ref="G53:H53"/>
    <mergeCell ref="E51:F51"/>
    <mergeCell ref="K5:L5"/>
    <mergeCell ref="K6:L6"/>
    <mergeCell ref="K7:L7"/>
    <mergeCell ref="K8:L8"/>
    <mergeCell ref="E50:F50"/>
    <mergeCell ref="E5:F5"/>
    <mergeCell ref="E6:F6"/>
    <mergeCell ref="E7:F7"/>
    <mergeCell ref="E8:F8"/>
    <mergeCell ref="K14:L14"/>
    <mergeCell ref="E9:F9"/>
    <mergeCell ref="E10:F10"/>
    <mergeCell ref="G5:H5"/>
    <mergeCell ref="G6:H6"/>
    <mergeCell ref="G7:H7"/>
    <mergeCell ref="G8:H8"/>
  </mergeCells>
  <hyperlinks>
    <hyperlink ref="O8" r:id="rId1" xr:uid="{289E261F-9CA7-B442-BC90-AB3403414E59}"/>
    <hyperlink ref="O11:P11" r:id="rId2" display="Logiciel de facturation gratuit" xr:uid="{BCFAD16F-BDE0-134B-889A-9AD53AD18152}"/>
    <hyperlink ref="O11" r:id="rId3" xr:uid="{98D106A5-AAD4-7E4D-B1A0-73DB397A7628}"/>
  </hyperlinks>
  <pageMargins left="0.7" right="0.7" top="0.75" bottom="0.75" header="0.3" footer="0.3"/>
  <pageSetup paperSize="9" orientation="portrait" horizontalDpi="1200" verticalDpi="12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Riia</dc:creator>
  <cp:lastModifiedBy>Zervant Oy</cp:lastModifiedBy>
  <dcterms:created xsi:type="dcterms:W3CDTF">2020-10-19T11:44:22Z</dcterms:created>
  <dcterms:modified xsi:type="dcterms:W3CDTF">2022-05-09T08:40:52Z</dcterms:modified>
</cp:coreProperties>
</file>